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guipf\Documents\atas\"/>
    </mc:Choice>
  </mc:AlternateContent>
  <xr:revisionPtr revIDLastSave="0" documentId="8_{FA60AF8F-632D-4584-88B3-F2B6BE12005E}" xr6:coauthVersionLast="47" xr6:coauthVersionMax="47" xr10:uidLastSave="{00000000-0000-0000-0000-000000000000}"/>
  <bookViews>
    <workbookView xWindow="17172" yWindow="-1572" windowWidth="23256" windowHeight="12456" xr2:uid="{692B348B-0728-48BA-A379-D8DA8769EE85}"/>
  </bookViews>
  <sheets>
    <sheet name="Planilha1" sheetId="1" r:id="rId1"/>
    <sheet name="Planilha2" sheetId="2" r:id="rId2"/>
  </sheets>
  <externalReferences>
    <externalReference r:id="rId3"/>
  </externalReferences>
  <definedNames>
    <definedName name="_xlnm.Print_Area" localSheetId="0">Planilha1!$A$6:$N$28</definedName>
    <definedName name="_xlnm.Print_Area" localSheetId="1">Planilha2!$J$1:$S$32</definedName>
    <definedName name="BDI.TipoObra" hidden="1">[1]BDI!$A$138:$A$146</definedName>
    <definedName name="DESONERACAO" hidden="1">IF(OR(Import.Desoneracao="DESONERADO",Import.Desoneracao="SIM"),"SIM","NÃO")</definedName>
    <definedName name="Import.Desoneracao" hidden="1">OFFSET([1]DADOS!$G$18,0,-1)</definedName>
    <definedName name="Import.Município" hidden="1">[1]DADOS!$F$6</definedName>
    <definedName name="Import.RespOrçamento" hidden="1">[1]DADOS!$F$22:$F$24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2" l="1"/>
  <c r="S18" i="2"/>
  <c r="U18" i="2"/>
  <c r="K21" i="2" s="1"/>
  <c r="S16" i="2"/>
  <c r="I42" i="2"/>
  <c r="I41" i="2"/>
  <c r="I40" i="2"/>
  <c r="I39" i="2"/>
  <c r="I38" i="2"/>
  <c r="I37" i="2"/>
  <c r="I36" i="2"/>
  <c r="I35" i="2"/>
  <c r="I34" i="2"/>
  <c r="I33" i="2"/>
  <c r="I32" i="2"/>
  <c r="I31" i="2"/>
  <c r="I30" i="2"/>
  <c r="J29" i="2"/>
  <c r="I29" i="2"/>
  <c r="I28" i="2"/>
  <c r="I27" i="2"/>
  <c r="I26" i="2"/>
  <c r="I25" i="2"/>
  <c r="N24" i="2"/>
  <c r="I24" i="2"/>
  <c r="I23" i="2"/>
  <c r="I22" i="2"/>
  <c r="I21" i="2"/>
  <c r="I20" i="2"/>
  <c r="I19" i="2"/>
  <c r="I18" i="2"/>
  <c r="I17" i="2"/>
  <c r="I16" i="2"/>
  <c r="I15" i="2"/>
  <c r="J14" i="2"/>
  <c r="I14" i="2"/>
  <c r="J13" i="2"/>
  <c r="I13" i="2"/>
  <c r="J12" i="2"/>
  <c r="I12" i="2"/>
  <c r="J11" i="2"/>
  <c r="I11" i="2"/>
  <c r="J10" i="2"/>
  <c r="I10" i="2"/>
  <c r="I9" i="2"/>
  <c r="I8" i="2"/>
  <c r="I7" i="2"/>
  <c r="I5" i="2"/>
  <c r="I4" i="2"/>
  <c r="I3" i="2"/>
  <c r="I2" i="2"/>
  <c r="J21" i="2" l="1"/>
</calcChain>
</file>

<file path=xl/sharedStrings.xml><?xml version="1.0" encoding="utf-8"?>
<sst xmlns="http://schemas.openxmlformats.org/spreadsheetml/2006/main" count="129" uniqueCount="96">
  <si>
    <t>ITENS</t>
  </si>
  <si>
    <t>COD</t>
  </si>
  <si>
    <t>DESCRIÇÃO</t>
  </si>
  <si>
    <t>UNIDADE</t>
  </si>
  <si>
    <t>QUANTIDADE</t>
  </si>
  <si>
    <t>CUSTO UNITÁRIO S/ BDI</t>
  </si>
  <si>
    <t xml:space="preserve"> PREÇO UNITÁRIO (COM BDI)</t>
  </si>
  <si>
    <t>VALOR TOTAL</t>
  </si>
  <si>
    <t>PREÇO UNITÁRIO (SEM BDI )</t>
  </si>
  <si>
    <t xml:space="preserve">LIMPEZA URBANA </t>
  </si>
  <si>
    <t>1.1</t>
  </si>
  <si>
    <t>CPU</t>
  </si>
  <si>
    <t>CAPINA MANUAL</t>
  </si>
  <si>
    <t>M2</t>
  </si>
  <si>
    <t>1.2</t>
  </si>
  <si>
    <t>ROÇADA MECANIZADA</t>
  </si>
  <si>
    <t>1.3</t>
  </si>
  <si>
    <t>RASTELAGEM DE AREA</t>
  </si>
  <si>
    <t>1.4</t>
  </si>
  <si>
    <t>PINTURA DE MEIO FIO COM CAL, 2 DEMAO, INCL.FIXADOR</t>
  </si>
  <si>
    <t>M</t>
  </si>
  <si>
    <t>1.5</t>
  </si>
  <si>
    <t>VARRIÇÃO MANUAL DE VIAS</t>
  </si>
  <si>
    <t>1.6</t>
  </si>
  <si>
    <t>VARRIÇÃO MECANIZADA DE VIAS</t>
  </si>
  <si>
    <t>1.7</t>
  </si>
  <si>
    <t>LAVAGEM DE VIAS</t>
  </si>
  <si>
    <t>1.8</t>
  </si>
  <si>
    <t>RASPAGEM DE VIAS</t>
  </si>
  <si>
    <t>1.9</t>
  </si>
  <si>
    <t>COLETA DE ENTULHO</t>
  </si>
  <si>
    <t>TON</t>
  </si>
  <si>
    <t>1.10</t>
  </si>
  <si>
    <t>LIMPEZA MANUAL DE BUEIROS E BOCAS DE LOBO</t>
  </si>
  <si>
    <t>UND</t>
  </si>
  <si>
    <t>1.12</t>
  </si>
  <si>
    <t>LIMPEZA MECANIZADA DE BUEIROS BOCAS DE LOBO E GALERIAS</t>
  </si>
  <si>
    <t>H</t>
  </si>
  <si>
    <t>1.13</t>
  </si>
  <si>
    <t>PODA EM ALTURA DE ÁRVORE COM DIÂMETRO DE TRONCO MENOR QUE 0,20 M.AF_05/201</t>
  </si>
  <si>
    <t>U</t>
  </si>
  <si>
    <t>1.14</t>
  </si>
  <si>
    <t>PODA EM ALTURA DE ÁRVORE COM DIÂMETRO DE TRONCO MAIOR OU IGUAL A 0,20 M E MENOR QUE 0,40 M.AF_05/2018</t>
  </si>
  <si>
    <t xml:space="preserve">U </t>
  </si>
  <si>
    <t>1.15</t>
  </si>
  <si>
    <t>PODA EM ALTURA DE ÁRVORE COM DIÂMETRO DE TRONCO MAIOR OU IGUAL A 0,40 M E MENOR QUE 0,60 M.AF_05/2018</t>
  </si>
  <si>
    <t>1.16</t>
  </si>
  <si>
    <t>PODA EM ALTURA DE ÁRVORE COM DIÂMETRO DE TRONCO MAIOR OU IGUAL A 0,60 M.AF_05/2018</t>
  </si>
  <si>
    <t>3.</t>
  </si>
  <si>
    <t>ADMINISTRAÇÃO LOCAL</t>
  </si>
  <si>
    <t>3.1</t>
  </si>
  <si>
    <t>ENGENHEIRO COM ENCARGOS COMPLEMENTARES</t>
  </si>
  <si>
    <t>MÊS</t>
  </si>
  <si>
    <t>3.2</t>
  </si>
  <si>
    <t>ENCARREGADO COM ENCARGOS COMPLEMENTARES</t>
  </si>
  <si>
    <t>3.3</t>
  </si>
  <si>
    <t>VIGIA COM ENCARGOS COMPLEMENTARES</t>
  </si>
  <si>
    <t>3.4</t>
  </si>
  <si>
    <t>TECNICO EM SEGURANÇA DO TRABALHO COM ENCARGOS COMPLEMENTARES</t>
  </si>
  <si>
    <t>3.5</t>
  </si>
  <si>
    <t>AUXILIAR DE ESCRITORIO COM ENCARGOS COMPLEMENTARES</t>
  </si>
  <si>
    <t>QUADRO DE COMPOSIÇÃO DO BDI</t>
  </si>
  <si>
    <t>TIPO DE OBRA</t>
  </si>
  <si>
    <t>Construção de Redes de Abastecimento de Água, Coleta de Esgoto</t>
  </si>
  <si>
    <t>Conforme legislação tributária municipal, definir estimativa de percentual da base de cálculo para o ISS:</t>
  </si>
  <si>
    <t>Sobre a base de cálculo, definir a respectiva alíquota do ISS (entre 2% e 5%):</t>
  </si>
  <si>
    <t>Itens</t>
  </si>
  <si>
    <t>Siglas</t>
  </si>
  <si>
    <t>% Adotado</t>
  </si>
  <si>
    <t>Situação</t>
  </si>
  <si>
    <t>1º Quartil</t>
  </si>
  <si>
    <t>Médio</t>
  </si>
  <si>
    <t>3º Quartil</t>
  </si>
  <si>
    <t>AC</t>
  </si>
  <si>
    <t>-</t>
  </si>
  <si>
    <t>SG</t>
  </si>
  <si>
    <t>R</t>
  </si>
  <si>
    <t>DF</t>
  </si>
  <si>
    <t>L</t>
  </si>
  <si>
    <t>Tributos (impostos COFINS 3%, e  PIS 0,65%)</t>
  </si>
  <si>
    <t>CP</t>
  </si>
  <si>
    <t>Tributos (ISS, variável de acordo com o município)</t>
  </si>
  <si>
    <t>ISS</t>
  </si>
  <si>
    <t>Tributos (Contribuição Previdenciária sobre a Receita Bruta - 0% ou 4,5% - Desoneração)</t>
  </si>
  <si>
    <t>CPRB</t>
  </si>
  <si>
    <t>BDI SEM desoneração (Fórmula Acórdão TCU)</t>
  </si>
  <si>
    <t>BDI PAD</t>
  </si>
  <si>
    <t>BDI COM desoneração</t>
  </si>
  <si>
    <t>BDI DES</t>
  </si>
  <si>
    <t>Os valores de BDI foram calculados com o emprego da fórmula:</t>
  </si>
  <si>
    <t>BDI =</t>
  </si>
  <si>
    <t xml:space="preserve"> - 1</t>
  </si>
  <si>
    <t>(1-CP-ISS-CRPB)</t>
  </si>
  <si>
    <t>Observações:</t>
  </si>
  <si>
    <t>Declaro para os devidos fins que, conforme legislação tributária municipal, a base de cálculo deste tipo de obra corresponde à 100%, com a respectiva alíquota de3,0%.</t>
  </si>
  <si>
    <t>BDI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</si>
</sst>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
    <numFmt numFmtId="165" formatCode="_(&quot;R$ &quot;* #,##0.00_);_(&quot;R$ &quot;* \(#,##0.00\);_(&quot;R$ &quot;* \-??_);_(@_)"/>
    <numFmt numFmtId="166" formatCode="General;General"/>
    <numFmt numFmtId="167" formatCode="[$-F800]dddd\,\ mmmm\ dd\,\ yyyy"/>
    <numFmt numFmtId="168" formatCode="dd&quot; de &quot;mmmm&quot; de &quot;yyyy"/>
  </numFmts>
  <fonts count="15" x14ac:knownFonts="1">
    <font>
      <sz val="11"/>
      <color theme="1"/>
      <name val="Aptos Narrow"/>
      <family val="2"/>
      <scheme val="minor"/>
    </font>
    <font>
      <b/>
      <sz val="15"/>
      <name val="Times New Roman"/>
      <family val="1"/>
    </font>
    <font>
      <sz val="12"/>
      <name val="Times New Roman"/>
      <family val="1"/>
    </font>
    <font>
      <b/>
      <sz val="12"/>
      <name val="Times New Roman"/>
      <family val="1"/>
    </font>
    <font>
      <sz val="10"/>
      <name val="Arial"/>
      <family val="2"/>
    </font>
    <font>
      <sz val="12"/>
      <color theme="1"/>
      <name val="Times New Roman"/>
      <family val="1"/>
    </font>
    <font>
      <b/>
      <sz val="12"/>
      <name val="Arial"/>
      <family val="2"/>
    </font>
    <font>
      <sz val="9"/>
      <name val="Arial"/>
      <family val="2"/>
    </font>
    <font>
      <b/>
      <sz val="10"/>
      <name val="Arial"/>
      <family val="2"/>
    </font>
    <font>
      <b/>
      <sz val="11"/>
      <name val="Arial"/>
      <family val="2"/>
    </font>
    <font>
      <sz val="11"/>
      <name val="Arial"/>
      <family val="2"/>
    </font>
    <font>
      <b/>
      <sz val="12"/>
      <color indexed="10"/>
      <name val="Arial"/>
      <family val="2"/>
    </font>
    <font>
      <sz val="10"/>
      <color indexed="10"/>
      <name val="Arial"/>
      <family val="2"/>
    </font>
    <font>
      <i/>
      <sz val="12"/>
      <name val="Calibri"/>
      <family val="2"/>
    </font>
    <font>
      <i/>
      <u/>
      <sz val="12"/>
      <name val="Calibri"/>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31"/>
        <bgColor indexed="42"/>
      </patternFill>
    </fill>
    <fill>
      <patternFill patternType="solid">
        <fgColor indexed="43"/>
        <bgColor indexed="26"/>
      </patternFill>
    </fill>
    <fill>
      <patternFill patternType="solid">
        <fgColor indexed="22"/>
        <bgColor indexed="4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5">
    <xf numFmtId="0" fontId="0" fillId="0" borderId="0"/>
    <xf numFmtId="0" fontId="4" fillId="0" borderId="0"/>
    <xf numFmtId="0" fontId="4" fillId="0" borderId="0"/>
    <xf numFmtId="0" fontId="7" fillId="0" borderId="0"/>
    <xf numFmtId="165" fontId="4" fillId="0" borderId="0" applyFill="0" applyBorder="0" applyAlignment="0" applyProtection="0"/>
  </cellStyleXfs>
  <cellXfs count="100">
    <xf numFmtId="0" fontId="0" fillId="0" borderId="0" xfId="0"/>
    <xf numFmtId="0" fontId="2" fillId="0" borderId="0" xfId="0" applyFont="1" applyAlignment="1">
      <alignment vertical="top" wrapText="1"/>
    </xf>
    <xf numFmtId="164" fontId="2" fillId="0" borderId="0" xfId="0" applyNumberFormat="1" applyFont="1" applyAlignment="1">
      <alignment vertical="top" wrapText="1"/>
    </xf>
    <xf numFmtId="0" fontId="2" fillId="0" borderId="0" xfId="0" applyFont="1" applyAlignment="1">
      <alignment horizontal="center" vertical="center" wrapText="1"/>
    </xf>
    <xf numFmtId="0" fontId="2" fillId="3" borderId="0" xfId="0" applyFont="1" applyFill="1" applyAlignment="1">
      <alignment vertical="top" wrapText="1"/>
    </xf>
    <xf numFmtId="164" fontId="2" fillId="3" borderId="0" xfId="0" applyNumberFormat="1" applyFont="1" applyFill="1" applyAlignment="1">
      <alignment vertical="top" wrapText="1"/>
    </xf>
    <xf numFmtId="0" fontId="2" fillId="3" borderId="0" xfId="0" applyFont="1" applyFill="1" applyAlignment="1">
      <alignment horizontal="center" vertical="center" wrapText="1"/>
    </xf>
    <xf numFmtId="0" fontId="2" fillId="2" borderId="0" xfId="0" applyFont="1" applyFill="1" applyAlignment="1">
      <alignment vertical="top" wrapText="1"/>
    </xf>
    <xf numFmtId="164" fontId="2" fillId="2" borderId="0" xfId="0" applyNumberFormat="1" applyFont="1" applyFill="1" applyAlignment="1">
      <alignment vertical="top" wrapText="1"/>
    </xf>
    <xf numFmtId="0" fontId="2"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1" fontId="3" fillId="2" borderId="1" xfId="1" applyNumberFormat="1" applyFont="1" applyFill="1" applyBorder="1" applyAlignment="1">
      <alignment horizontal="left" vertical="center" wrapText="1"/>
    </xf>
    <xf numFmtId="1" fontId="2"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left" vertical="center" wrapText="1"/>
    </xf>
    <xf numFmtId="4" fontId="2"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4" borderId="1"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2" fillId="2" borderId="1" xfId="0" applyFont="1" applyFill="1" applyBorder="1" applyAlignment="1">
      <alignment vertical="top" wrapText="1"/>
    </xf>
    <xf numFmtId="1" fontId="2" fillId="4" borderId="1" xfId="1" applyNumberFormat="1" applyFont="1" applyFill="1" applyBorder="1" applyAlignment="1">
      <alignment horizontal="center" vertical="center" wrapText="1"/>
    </xf>
    <xf numFmtId="164" fontId="2" fillId="4" borderId="3" xfId="1" applyNumberFormat="1" applyFont="1" applyFill="1" applyBorder="1" applyAlignment="1">
      <alignment horizontal="center" vertical="center" wrapText="1"/>
    </xf>
    <xf numFmtId="1" fontId="2" fillId="4" borderId="0" xfId="1" applyNumberFormat="1" applyFont="1" applyFill="1" applyAlignment="1">
      <alignment horizontal="center" vertical="center" wrapText="1"/>
    </xf>
    <xf numFmtId="164" fontId="2" fillId="4" borderId="0" xfId="1" applyNumberFormat="1" applyFont="1" applyFill="1" applyAlignment="1">
      <alignment horizontal="center" vertical="center" wrapText="1"/>
    </xf>
    <xf numFmtId="0" fontId="5" fillId="0" borderId="0" xfId="0" applyFont="1"/>
    <xf numFmtId="0" fontId="5" fillId="0" borderId="0" xfId="0" applyFont="1" applyAlignment="1">
      <alignment horizontal="center"/>
    </xf>
    <xf numFmtId="164" fontId="5" fillId="0" borderId="0" xfId="0" applyNumberFormat="1" applyFont="1"/>
    <xf numFmtId="0" fontId="5"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wrapText="1"/>
    </xf>
    <xf numFmtId="0" fontId="10" fillId="0" borderId="4" xfId="2" applyFont="1" applyBorder="1" applyAlignment="1">
      <alignment horizontal="center" vertical="center"/>
    </xf>
    <xf numFmtId="10" fontId="10" fillId="6" borderId="4" xfId="2" applyNumberFormat="1" applyFont="1" applyFill="1" applyBorder="1" applyAlignment="1" applyProtection="1">
      <alignment horizontal="center" vertical="center"/>
      <protection locked="0"/>
    </xf>
    <xf numFmtId="10" fontId="10" fillId="0" borderId="4" xfId="2" applyNumberFormat="1" applyFont="1" applyBorder="1" applyAlignment="1">
      <alignment horizontal="center" vertical="center"/>
    </xf>
    <xf numFmtId="10"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0" fontId="10" fillId="7" borderId="4" xfId="2" applyFont="1" applyFill="1" applyBorder="1" applyAlignment="1">
      <alignment horizontal="center" vertical="center" wrapText="1"/>
    </xf>
    <xf numFmtId="10" fontId="9" fillId="7" borderId="4" xfId="2" applyNumberFormat="1" applyFont="1" applyFill="1" applyBorder="1" applyAlignment="1">
      <alignment horizontal="center" vertical="center"/>
    </xf>
    <xf numFmtId="10" fontId="10" fillId="0" borderId="6" xfId="2" applyNumberFormat="1" applyFont="1" applyBorder="1" applyAlignment="1">
      <alignment horizontal="center" vertical="center"/>
    </xf>
    <xf numFmtId="0" fontId="0" fillId="0" borderId="0" xfId="2" applyFont="1"/>
    <xf numFmtId="0" fontId="11" fillId="0" borderId="0" xfId="2" applyFont="1" applyAlignment="1">
      <alignment horizontal="right" vertical="center"/>
    </xf>
    <xf numFmtId="10" fontId="0" fillId="0" borderId="0" xfId="0" applyNumberFormat="1"/>
    <xf numFmtId="0" fontId="0" fillId="0" borderId="0" xfId="2" applyFont="1" applyAlignment="1">
      <alignment horizontal="center" vertical="top"/>
    </xf>
    <xf numFmtId="0" fontId="13"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top"/>
    </xf>
    <xf numFmtId="0" fontId="8" fillId="0" borderId="0" xfId="3" applyFont="1" applyAlignment="1">
      <alignment horizontal="left" vertical="top"/>
    </xf>
    <xf numFmtId="0" fontId="0" fillId="0" borderId="0" xfId="2" applyFont="1" applyAlignment="1">
      <alignment vertical="top"/>
    </xf>
    <xf numFmtId="166" fontId="0" fillId="0" borderId="0" xfId="2" applyNumberFormat="1" applyFont="1"/>
    <xf numFmtId="0" fontId="10" fillId="0" borderId="0" xfId="2" applyFont="1"/>
    <xf numFmtId="168" fontId="0" fillId="0" borderId="0" xfId="2" applyNumberFormat="1" applyFont="1"/>
    <xf numFmtId="0" fontId="8" fillId="0" borderId="5" xfId="2" applyFont="1" applyBorder="1" applyAlignment="1">
      <alignment horizontal="left"/>
    </xf>
    <xf numFmtId="0" fontId="0" fillId="0" borderId="5" xfId="2" applyFont="1" applyBorder="1"/>
    <xf numFmtId="166" fontId="0" fillId="0" borderId="0" xfId="2" applyNumberFormat="1" applyFont="1" applyAlignment="1">
      <alignment vertical="top"/>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4" xfId="2" applyFont="1" applyBorder="1" applyAlignment="1">
      <alignment horizontal="center"/>
    </xf>
    <xf numFmtId="0" fontId="0" fillId="0" borderId="5" xfId="2" applyFont="1" applyBorder="1" applyAlignment="1">
      <alignment horizontal="center"/>
    </xf>
    <xf numFmtId="0" fontId="8" fillId="0" borderId="6" xfId="3" applyFont="1" applyBorder="1" applyAlignment="1">
      <alignment horizontal="left" vertical="top"/>
    </xf>
    <xf numFmtId="165" fontId="7" fillId="5" borderId="7" xfId="4" applyFont="1" applyFill="1" applyBorder="1" applyAlignment="1" applyProtection="1">
      <alignment horizontal="left"/>
      <protection locked="0"/>
    </xf>
    <xf numFmtId="0" fontId="7" fillId="0" borderId="4" xfId="2" applyFont="1" applyBorder="1" applyAlignment="1">
      <alignment horizontal="left" wrapText="1"/>
    </xf>
    <xf numFmtId="10" fontId="7" fillId="6" borderId="4" xfId="2" applyNumberFormat="1" applyFont="1" applyFill="1" applyBorder="1" applyAlignment="1" applyProtection="1">
      <alignment horizontal="center"/>
      <protection locked="0"/>
    </xf>
    <xf numFmtId="0" fontId="0" fillId="0" borderId="13" xfId="2" applyFont="1" applyBorder="1" applyAlignment="1">
      <alignment horizontal="center" vertical="center" wrapText="1"/>
    </xf>
    <xf numFmtId="0" fontId="0" fillId="0" borderId="14" xfId="2" applyFont="1" applyBorder="1" applyAlignment="1">
      <alignment horizontal="center" vertical="center" wrapText="1"/>
    </xf>
    <xf numFmtId="0" fontId="0" fillId="0" borderId="15" xfId="2" applyFont="1" applyBorder="1" applyAlignment="1">
      <alignment horizontal="center" vertical="center" wrapText="1"/>
    </xf>
    <xf numFmtId="4" fontId="9" fillId="0" borderId="4" xfId="2" applyNumberFormat="1" applyFont="1" applyBorder="1" applyAlignment="1">
      <alignment horizontal="center" vertical="center"/>
    </xf>
    <xf numFmtId="0" fontId="7" fillId="0" borderId="4" xfId="2" applyFont="1" applyBorder="1" applyAlignment="1">
      <alignment horizontal="left"/>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4" xfId="2" applyFont="1" applyBorder="1" applyAlignment="1">
      <alignment horizontal="center" vertical="center"/>
    </xf>
    <xf numFmtId="4" fontId="9" fillId="0" borderId="4" xfId="2" applyNumberFormat="1" applyFont="1" applyBorder="1" applyAlignment="1">
      <alignment horizontal="center" vertical="center" wrapText="1"/>
    </xf>
    <xf numFmtId="0" fontId="8" fillId="0" borderId="4" xfId="2" applyFont="1" applyBorder="1" applyAlignment="1">
      <alignment horizontal="center" vertical="center"/>
    </xf>
    <xf numFmtId="0" fontId="0" fillId="0" borderId="5" xfId="2" applyFont="1" applyBorder="1" applyAlignment="1">
      <alignment horizontal="left" vertical="center"/>
    </xf>
    <xf numFmtId="166" fontId="0" fillId="0" borderId="11" xfId="2" applyNumberFormat="1" applyFont="1" applyBorder="1" applyAlignment="1">
      <alignment horizontal="left"/>
    </xf>
    <xf numFmtId="167" fontId="0" fillId="0" borderId="11" xfId="2" applyNumberFormat="1" applyFont="1" applyBorder="1" applyAlignment="1">
      <alignment horizontal="left"/>
    </xf>
    <xf numFmtId="0" fontId="10" fillId="7" borderId="13" xfId="2" applyFont="1" applyFill="1" applyBorder="1" applyAlignment="1">
      <alignment horizontal="center" vertical="center" wrapText="1"/>
    </xf>
    <xf numFmtId="0" fontId="10" fillId="7" borderId="14" xfId="2" applyFont="1" applyFill="1" applyBorder="1" applyAlignment="1">
      <alignment horizontal="center" vertical="center" wrapText="1"/>
    </xf>
    <xf numFmtId="0" fontId="10" fillId="7" borderId="15" xfId="2" applyFont="1" applyFill="1" applyBorder="1" applyAlignment="1">
      <alignment horizontal="center" vertical="center" wrapText="1"/>
    </xf>
    <xf numFmtId="0" fontId="12" fillId="0" borderId="0" xfId="2" applyFont="1" applyAlignment="1">
      <alignment horizontal="left" vertical="center" indent="1"/>
    </xf>
    <xf numFmtId="0" fontId="0" fillId="0" borderId="0" xfId="2"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center" vertical="top"/>
    </xf>
    <xf numFmtId="0" fontId="8" fillId="0" borderId="5" xfId="2" applyFont="1" applyBorder="1" applyAlignment="1">
      <alignment horizontal="left" vertical="center"/>
    </xf>
    <xf numFmtId="0" fontId="9" fillId="0" borderId="11" xfId="2" applyFont="1" applyBorder="1" applyAlignment="1">
      <alignment horizontal="left" vertical="center"/>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15" xfId="2" applyFont="1" applyBorder="1" applyAlignment="1">
      <alignment horizontal="left" vertical="center" wrapText="1"/>
    </xf>
    <xf numFmtId="49" fontId="0" fillId="6" borderId="13" xfId="2" applyNumberFormat="1" applyFont="1" applyFill="1" applyBorder="1" applyAlignment="1" applyProtection="1">
      <alignment horizontal="left" vertical="top" wrapText="1"/>
      <protection locked="0"/>
    </xf>
    <xf numFmtId="49" fontId="0" fillId="6" borderId="14" xfId="2" applyNumberFormat="1" applyFont="1" applyFill="1" applyBorder="1" applyAlignment="1" applyProtection="1">
      <alignment horizontal="left" vertical="top" wrapText="1"/>
      <protection locked="0"/>
    </xf>
    <xf numFmtId="49" fontId="0" fillId="6" borderId="15" xfId="2" applyNumberFormat="1" applyFont="1" applyFill="1" applyBorder="1" applyAlignment="1" applyProtection="1">
      <alignment horizontal="left" vertical="top" wrapText="1"/>
      <protection locked="0"/>
    </xf>
  </cellXfs>
  <cellStyles count="5">
    <cellStyle name="Moeda_Composicao BDI v2.1" xfId="4" xr:uid="{2AF5EDA5-5BC1-4147-9F3E-5A7B536AA5EE}"/>
    <cellStyle name="Normal" xfId="0" builtinId="0"/>
    <cellStyle name="Normal 2" xfId="2" xr:uid="{927E6429-569C-41A2-AFDE-BCBE056CF661}"/>
    <cellStyle name="Normal_FICHA DE VERIFICAÇÃO PRELIMINAR - Plano R" xfId="3" xr:uid="{80A2AEA9-FC1F-43E6-9BD7-46BBDCDAE838}"/>
    <cellStyle name="Normal_Plan1" xfId="1" xr:uid="{F0E91BE1-DA35-4126-A1B2-78BF2CD86C78}"/>
  </cellStyles>
  <dxfs count="4">
    <dxf>
      <font>
        <b val="0"/>
        <condense val="0"/>
        <extend val="0"/>
        <color indexed="17"/>
      </font>
      <border>
        <left style="thin">
          <color indexed="8"/>
        </left>
        <right style="thin">
          <color indexed="8"/>
        </right>
        <top style="thin">
          <color indexed="8"/>
        </top>
        <bottom style="thin">
          <color indexed="8"/>
        </bottom>
      </border>
    </dxf>
    <dxf>
      <font>
        <b val="0"/>
        <condense val="0"/>
        <extend val="0"/>
        <color indexed="10"/>
      </font>
      <border>
        <left style="thin">
          <color indexed="8"/>
        </left>
        <right style="thin">
          <color indexed="8"/>
        </right>
        <top style="thin">
          <color indexed="8"/>
        </top>
        <bottom style="thin">
          <color indexed="8"/>
        </bottom>
      </border>
    </dxf>
    <dxf>
      <font>
        <b/>
        <i val="0"/>
        <condense val="0"/>
        <extend val="0"/>
        <color indexed="9"/>
      </font>
      <fill>
        <patternFill patternType="none">
          <fgColor indexed="64"/>
          <bgColor indexed="65"/>
        </patternFill>
      </fill>
      <border>
        <left/>
        <right/>
        <top style="thin">
          <color indexed="64"/>
        </top>
        <bottom/>
      </border>
    </dxf>
    <dxf>
      <font>
        <b/>
        <i val="0"/>
        <condense val="0"/>
        <extend val="0"/>
        <color indexed="9"/>
      </font>
      <fill>
        <patternFill patternType="none">
          <fgColor indexed="64"/>
          <bgColor indexed="65"/>
        </patternFill>
      </fill>
      <border>
        <left/>
        <right/>
        <top style="thin">
          <color indexed="64"/>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ados\03%20-%20SETTA%20CONSTRU&#199;&#213;ES%20E%20SERVI&#199;OS\FATURAMENTO\CONTRATOS\CLIENTE\97%20-%20BOA%20ESPERAN&#199;A-MG%20(LIMPEZA%20URBANA)\3836\EDITAL%20E%20ANEXO\PLANILHA%20M&#218;LTIPLA%20V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efreshError="1"/>
      <sheetData sheetId="1" refreshError="1">
        <row r="6">
          <cell r="F6" t="str">
            <v>BOA ESPERANÇA/MG</v>
          </cell>
        </row>
        <row r="22">
          <cell r="F22" t="str">
            <v>EVANDRO DE TARSO ROSSI VILELA</v>
          </cell>
        </row>
        <row r="23">
          <cell r="F23" t="str">
            <v>MG 75733/D</v>
          </cell>
        </row>
      </sheetData>
      <sheetData sheetId="2" refreshError="1"/>
      <sheetData sheetId="3" refreshError="1">
        <row r="138">
          <cell r="A138" t="str">
            <v>(SELECIONAR)</v>
          </cell>
        </row>
        <row r="139">
          <cell r="A139" t="str">
            <v>Construção e Reforma de Edifícios</v>
          </cell>
        </row>
        <row r="140">
          <cell r="A140" t="str">
            <v>Construção de Praças Urbanas, Rodovias, Ferrovias e recapeamento e pavimentação de vias urbanas</v>
          </cell>
        </row>
        <row r="141">
          <cell r="A141" t="str">
            <v>Construção de Redes de Abastecimento de Água, Coleta de Esgoto</v>
          </cell>
        </row>
        <row r="142">
          <cell r="A142" t="str">
            <v>Construção e Manutenção de Estações e Redes de Distribuição de Energia Elétrica</v>
          </cell>
        </row>
        <row r="143">
          <cell r="A143" t="str">
            <v>Obras Portuárias, Marítimas e Fluviais</v>
          </cell>
        </row>
        <row r="144">
          <cell r="A144" t="str">
            <v>Fornecimento de Materiais e Equipamentos (aquisição indireta - em conjunto com licitação de obras)</v>
          </cell>
        </row>
        <row r="145">
          <cell r="A145" t="str">
            <v>Fornecimento de Materiais e Equipamentos (aquisição direta)</v>
          </cell>
        </row>
        <row r="146">
          <cell r="A146" t="str">
            <v>Estudos e Projetos, Planos e Gerenciamento e outros correlatos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6E51-0A98-4D6C-8026-FAABA08A2751}">
  <sheetPr>
    <pageSetUpPr fitToPage="1"/>
  </sheetPr>
  <dimension ref="A1:Q28"/>
  <sheetViews>
    <sheetView tabSelected="1" view="pageBreakPreview" zoomScale="85" zoomScaleNormal="85" zoomScaleSheetLayoutView="85" workbookViewId="0">
      <selection activeCell="A29" sqref="A29:XFD29"/>
    </sheetView>
  </sheetViews>
  <sheetFormatPr defaultColWidth="8.85546875" defaultRowHeight="15.75" x14ac:dyDescent="0.25"/>
  <cols>
    <col min="1" max="1" width="7.42578125" style="26" bestFit="1" customWidth="1"/>
    <col min="2" max="2" width="8.28515625" style="26" hidden="1" customWidth="1"/>
    <col min="3" max="3" width="73.42578125" style="30" customWidth="1"/>
    <col min="4" max="4" width="11.28515625" style="25" customWidth="1"/>
    <col min="5" max="5" width="20.5703125" style="29" customWidth="1"/>
    <col min="6" max="6" width="20.5703125" style="29" hidden="1" customWidth="1"/>
    <col min="7" max="7" width="13.28515625" style="25" hidden="1" customWidth="1"/>
    <col min="8" max="8" width="10.42578125" style="26" hidden="1" customWidth="1"/>
    <col min="9" max="9" width="17.28515625" style="27" hidden="1" customWidth="1"/>
    <col min="10" max="10" width="14.140625" style="25" hidden="1" customWidth="1"/>
    <col min="11" max="11" width="17.42578125" style="28" hidden="1" customWidth="1"/>
    <col min="12" max="12" width="13.28515625" style="29" hidden="1" customWidth="1"/>
    <col min="13" max="13" width="6.28515625" style="25" hidden="1" customWidth="1"/>
    <col min="14" max="14" width="4.7109375" style="25" hidden="1" customWidth="1"/>
    <col min="15" max="16384" width="8.85546875" style="25"/>
  </cols>
  <sheetData>
    <row r="1" spans="1:12" s="1" customFormat="1" ht="19.5" x14ac:dyDescent="0.25">
      <c r="A1" s="54"/>
      <c r="B1" s="54"/>
      <c r="C1" s="54"/>
      <c r="D1" s="54"/>
      <c r="E1" s="54"/>
      <c r="F1" s="54"/>
      <c r="I1" s="2"/>
      <c r="K1" s="3"/>
    </row>
    <row r="2" spans="1:12" s="4" customFormat="1" x14ac:dyDescent="0.25">
      <c r="A2" s="55"/>
      <c r="B2" s="55"/>
      <c r="C2" s="55"/>
      <c r="D2" s="55"/>
      <c r="E2" s="55"/>
      <c r="F2" s="55"/>
      <c r="I2" s="5"/>
      <c r="K2" s="6"/>
    </row>
    <row r="3" spans="1:12" s="1" customFormat="1" x14ac:dyDescent="0.25">
      <c r="A3" s="56"/>
      <c r="B3" s="56"/>
      <c r="C3" s="56"/>
      <c r="D3" s="56"/>
      <c r="E3" s="56"/>
      <c r="F3" s="56"/>
      <c r="I3" s="2"/>
      <c r="K3" s="3"/>
    </row>
    <row r="4" spans="1:12" s="1" customFormat="1" x14ac:dyDescent="0.25">
      <c r="A4" s="57"/>
      <c r="B4" s="57"/>
      <c r="C4" s="57"/>
      <c r="D4" s="57"/>
      <c r="E4" s="57"/>
      <c r="F4" s="57"/>
      <c r="I4" s="2"/>
      <c r="K4" s="3"/>
    </row>
    <row r="5" spans="1:12" s="7" customFormat="1" x14ac:dyDescent="0.25">
      <c r="A5" s="58"/>
      <c r="B5" s="58"/>
      <c r="C5" s="58"/>
      <c r="D5" s="59"/>
      <c r="E5" s="59"/>
      <c r="F5" s="59"/>
      <c r="I5" s="8"/>
      <c r="K5" s="9"/>
      <c r="L5" s="10"/>
    </row>
    <row r="6" spans="1:12" s="7" customFormat="1" ht="63" x14ac:dyDescent="0.25">
      <c r="A6" s="11" t="s">
        <v>0</v>
      </c>
      <c r="B6" s="11" t="s">
        <v>1</v>
      </c>
      <c r="C6" s="11" t="s">
        <v>2</v>
      </c>
      <c r="D6" s="11" t="s">
        <v>3</v>
      </c>
      <c r="E6" s="11" t="s">
        <v>4</v>
      </c>
      <c r="F6" s="11" t="s">
        <v>5</v>
      </c>
      <c r="H6" s="11" t="s">
        <v>6</v>
      </c>
      <c r="I6" s="12" t="s">
        <v>7</v>
      </c>
      <c r="K6" s="9"/>
      <c r="L6" s="11" t="s">
        <v>8</v>
      </c>
    </row>
    <row r="7" spans="1:12" s="7" customFormat="1" x14ac:dyDescent="0.25">
      <c r="A7" s="11">
        <v>1</v>
      </c>
      <c r="B7" s="11"/>
      <c r="C7" s="13" t="s">
        <v>9</v>
      </c>
      <c r="D7" s="11"/>
      <c r="E7" s="11"/>
      <c r="F7" s="11"/>
      <c r="H7" s="11"/>
      <c r="I7" s="12"/>
      <c r="K7" s="9"/>
      <c r="L7" s="11"/>
    </row>
    <row r="8" spans="1:12" s="1" customFormat="1" x14ac:dyDescent="0.25">
      <c r="A8" s="14" t="s">
        <v>10</v>
      </c>
      <c r="B8" s="14" t="s">
        <v>11</v>
      </c>
      <c r="C8" s="15" t="s">
        <v>12</v>
      </c>
      <c r="D8" s="14" t="s">
        <v>13</v>
      </c>
      <c r="E8" s="16"/>
      <c r="F8" s="17"/>
      <c r="H8" s="18"/>
      <c r="I8" s="19"/>
      <c r="K8" s="3"/>
      <c r="L8" s="18"/>
    </row>
    <row r="9" spans="1:12" s="1" customFormat="1" x14ac:dyDescent="0.25">
      <c r="A9" s="14" t="s">
        <v>14</v>
      </c>
      <c r="B9" s="14" t="s">
        <v>11</v>
      </c>
      <c r="C9" s="15" t="s">
        <v>15</v>
      </c>
      <c r="D9" s="14" t="s">
        <v>13</v>
      </c>
      <c r="E9" s="16"/>
      <c r="F9" s="16"/>
      <c r="H9" s="18"/>
      <c r="I9" s="19">
        <v>1081194.7200000002</v>
      </c>
      <c r="K9" s="3"/>
      <c r="L9" s="18"/>
    </row>
    <row r="10" spans="1:12" s="1" customFormat="1" x14ac:dyDescent="0.25">
      <c r="A10" s="14" t="s">
        <v>16</v>
      </c>
      <c r="B10" s="14" t="s">
        <v>11</v>
      </c>
      <c r="C10" s="15" t="s">
        <v>17</v>
      </c>
      <c r="D10" s="14" t="s">
        <v>13</v>
      </c>
      <c r="E10" s="16"/>
      <c r="F10" s="16"/>
      <c r="H10" s="18"/>
      <c r="I10" s="19"/>
      <c r="K10" s="3"/>
      <c r="L10" s="18"/>
    </row>
    <row r="11" spans="1:12" s="1" customFormat="1" x14ac:dyDescent="0.25">
      <c r="A11" s="14" t="s">
        <v>18</v>
      </c>
      <c r="B11" s="14" t="s">
        <v>11</v>
      </c>
      <c r="C11" s="15" t="s">
        <v>19</v>
      </c>
      <c r="D11" s="14" t="s">
        <v>20</v>
      </c>
      <c r="E11" s="16"/>
      <c r="F11" s="16"/>
      <c r="H11" s="18"/>
      <c r="I11" s="19"/>
      <c r="K11" s="3"/>
      <c r="L11" s="18"/>
    </row>
    <row r="12" spans="1:12" s="1" customFormat="1" x14ac:dyDescent="0.25">
      <c r="A12" s="14" t="s">
        <v>21</v>
      </c>
      <c r="B12" s="14" t="s">
        <v>11</v>
      </c>
      <c r="C12" s="15" t="s">
        <v>22</v>
      </c>
      <c r="D12" s="14" t="s">
        <v>13</v>
      </c>
      <c r="E12" s="16"/>
      <c r="F12" s="16"/>
      <c r="H12" s="18"/>
      <c r="I12" s="19"/>
      <c r="K12" s="3"/>
      <c r="L12" s="18"/>
    </row>
    <row r="13" spans="1:12" s="1" customFormat="1" x14ac:dyDescent="0.25">
      <c r="A13" s="14" t="s">
        <v>23</v>
      </c>
      <c r="B13" s="14" t="s">
        <v>11</v>
      </c>
      <c r="C13" s="15" t="s">
        <v>24</v>
      </c>
      <c r="D13" s="14" t="s">
        <v>13</v>
      </c>
      <c r="E13" s="16"/>
      <c r="F13" s="16"/>
      <c r="H13" s="18"/>
      <c r="I13" s="19"/>
      <c r="K13" s="3"/>
      <c r="L13" s="18"/>
    </row>
    <row r="14" spans="1:12" s="1" customFormat="1" x14ac:dyDescent="0.25">
      <c r="A14" s="14" t="s">
        <v>25</v>
      </c>
      <c r="B14" s="14" t="s">
        <v>11</v>
      </c>
      <c r="C14" s="15" t="s">
        <v>26</v>
      </c>
      <c r="D14" s="14" t="s">
        <v>13</v>
      </c>
      <c r="E14" s="16"/>
      <c r="F14" s="16"/>
      <c r="H14" s="18"/>
      <c r="I14" s="19"/>
      <c r="K14" s="3"/>
      <c r="L14" s="18"/>
    </row>
    <row r="15" spans="1:12" s="1" customFormat="1" x14ac:dyDescent="0.25">
      <c r="A15" s="14" t="s">
        <v>27</v>
      </c>
      <c r="B15" s="14" t="s">
        <v>11</v>
      </c>
      <c r="C15" s="15" t="s">
        <v>28</v>
      </c>
      <c r="D15" s="14" t="s">
        <v>13</v>
      </c>
      <c r="E15" s="16"/>
      <c r="F15" s="16"/>
      <c r="H15" s="18"/>
      <c r="I15" s="19"/>
      <c r="K15" s="3"/>
      <c r="L15" s="18"/>
    </row>
    <row r="16" spans="1:12" s="1" customFormat="1" x14ac:dyDescent="0.25">
      <c r="A16" s="14" t="s">
        <v>29</v>
      </c>
      <c r="B16" s="14" t="s">
        <v>11</v>
      </c>
      <c r="C16" s="20" t="s">
        <v>30</v>
      </c>
      <c r="D16" s="14" t="s">
        <v>31</v>
      </c>
      <c r="E16" s="16"/>
      <c r="F16" s="16"/>
      <c r="H16" s="18"/>
      <c r="I16" s="19"/>
      <c r="K16" s="3"/>
      <c r="L16" s="18"/>
    </row>
    <row r="17" spans="1:12" s="1" customFormat="1" x14ac:dyDescent="0.25">
      <c r="A17" s="14" t="s">
        <v>32</v>
      </c>
      <c r="B17" s="14" t="s">
        <v>11</v>
      </c>
      <c r="C17" s="20" t="s">
        <v>33</v>
      </c>
      <c r="D17" s="14" t="s">
        <v>34</v>
      </c>
      <c r="E17" s="16"/>
      <c r="F17" s="16"/>
      <c r="H17" s="18"/>
      <c r="I17" s="19"/>
      <c r="K17" s="3"/>
      <c r="L17" s="18"/>
    </row>
    <row r="18" spans="1:12" s="1" customFormat="1" x14ac:dyDescent="0.25">
      <c r="A18" s="14" t="s">
        <v>35</v>
      </c>
      <c r="B18" s="14" t="s">
        <v>11</v>
      </c>
      <c r="C18" s="20" t="s">
        <v>36</v>
      </c>
      <c r="D18" s="14" t="s">
        <v>37</v>
      </c>
      <c r="E18" s="16"/>
      <c r="F18" s="16"/>
      <c r="H18" s="18"/>
      <c r="I18" s="19"/>
      <c r="K18" s="3"/>
      <c r="L18" s="18"/>
    </row>
    <row r="19" spans="1:12" s="1" customFormat="1" ht="31.5" x14ac:dyDescent="0.25">
      <c r="A19" s="14" t="s">
        <v>38</v>
      </c>
      <c r="B19" s="14" t="s">
        <v>11</v>
      </c>
      <c r="C19" s="15" t="s">
        <v>39</v>
      </c>
      <c r="D19" s="14" t="s">
        <v>40</v>
      </c>
      <c r="E19" s="16"/>
      <c r="F19" s="16"/>
      <c r="H19" s="21"/>
      <c r="I19" s="22"/>
      <c r="K19" s="3"/>
      <c r="L19" s="21"/>
    </row>
    <row r="20" spans="1:12" s="1" customFormat="1" ht="31.5" x14ac:dyDescent="0.25">
      <c r="A20" s="14" t="s">
        <v>41</v>
      </c>
      <c r="B20" s="14" t="s">
        <v>11</v>
      </c>
      <c r="C20" s="15" t="s">
        <v>42</v>
      </c>
      <c r="D20" s="14" t="s">
        <v>43</v>
      </c>
      <c r="E20" s="16"/>
      <c r="F20" s="16"/>
      <c r="H20" s="21"/>
      <c r="I20" s="22"/>
      <c r="K20" s="3"/>
      <c r="L20" s="21"/>
    </row>
    <row r="21" spans="1:12" s="1" customFormat="1" ht="31.5" x14ac:dyDescent="0.25">
      <c r="A21" s="14" t="s">
        <v>44</v>
      </c>
      <c r="B21" s="14" t="s">
        <v>11</v>
      </c>
      <c r="C21" s="15" t="s">
        <v>45</v>
      </c>
      <c r="D21" s="14" t="s">
        <v>40</v>
      </c>
      <c r="E21" s="16"/>
      <c r="F21" s="16"/>
      <c r="H21" s="21"/>
      <c r="I21" s="22"/>
      <c r="K21" s="3"/>
      <c r="L21" s="21"/>
    </row>
    <row r="22" spans="1:12" s="1" customFormat="1" ht="31.5" x14ac:dyDescent="0.25">
      <c r="A22" s="14" t="s">
        <v>46</v>
      </c>
      <c r="B22" s="14" t="s">
        <v>11</v>
      </c>
      <c r="C22" s="15" t="s">
        <v>47</v>
      </c>
      <c r="D22" s="14" t="s">
        <v>40</v>
      </c>
      <c r="E22" s="16"/>
      <c r="F22" s="16"/>
      <c r="H22" s="21"/>
      <c r="I22" s="22"/>
      <c r="K22" s="3"/>
      <c r="L22" s="21"/>
    </row>
    <row r="23" spans="1:12" s="1" customFormat="1" x14ac:dyDescent="0.25">
      <c r="A23" s="11" t="s">
        <v>48</v>
      </c>
      <c r="B23" s="11"/>
      <c r="C23" s="13" t="s">
        <v>49</v>
      </c>
      <c r="D23" s="11"/>
      <c r="E23" s="11"/>
      <c r="F23" s="11"/>
      <c r="H23" s="23"/>
      <c r="I23" s="24"/>
      <c r="K23" s="3"/>
      <c r="L23" s="23"/>
    </row>
    <row r="24" spans="1:12" s="1" customFormat="1" x14ac:dyDescent="0.25">
      <c r="A24" s="14" t="s">
        <v>50</v>
      </c>
      <c r="B24" s="20">
        <v>93567</v>
      </c>
      <c r="C24" s="15" t="s">
        <v>51</v>
      </c>
      <c r="D24" s="14" t="s">
        <v>52</v>
      </c>
      <c r="E24" s="16"/>
      <c r="F24" s="16"/>
      <c r="H24" s="23"/>
      <c r="I24" s="24"/>
      <c r="K24" s="3"/>
      <c r="L24" s="23"/>
    </row>
    <row r="25" spans="1:12" s="1" customFormat="1" x14ac:dyDescent="0.25">
      <c r="A25" s="14" t="s">
        <v>53</v>
      </c>
      <c r="B25" s="20">
        <v>93572</v>
      </c>
      <c r="C25" s="15" t="s">
        <v>54</v>
      </c>
      <c r="D25" s="14" t="s">
        <v>52</v>
      </c>
      <c r="E25" s="16"/>
      <c r="F25" s="16"/>
      <c r="H25" s="23"/>
      <c r="I25" s="24"/>
      <c r="K25" s="3"/>
      <c r="L25" s="23"/>
    </row>
    <row r="26" spans="1:12" s="1" customFormat="1" x14ac:dyDescent="0.25">
      <c r="A26" s="14" t="s">
        <v>55</v>
      </c>
      <c r="B26" s="20">
        <v>101460</v>
      </c>
      <c r="C26" s="15" t="s">
        <v>56</v>
      </c>
      <c r="D26" s="14" t="s">
        <v>52</v>
      </c>
      <c r="E26" s="16"/>
      <c r="F26" s="16"/>
      <c r="H26" s="23"/>
      <c r="I26" s="24"/>
      <c r="K26" s="3"/>
      <c r="L26" s="23"/>
    </row>
    <row r="27" spans="1:12" s="1" customFormat="1" ht="31.5" x14ac:dyDescent="0.25">
      <c r="A27" s="14" t="s">
        <v>57</v>
      </c>
      <c r="B27" s="20">
        <v>100321</v>
      </c>
      <c r="C27" s="20" t="s">
        <v>58</v>
      </c>
      <c r="D27" s="14" t="s">
        <v>52</v>
      </c>
      <c r="E27" s="16"/>
      <c r="F27" s="16"/>
      <c r="H27" s="23"/>
      <c r="I27" s="24"/>
      <c r="K27" s="3"/>
      <c r="L27" s="23"/>
    </row>
    <row r="28" spans="1:12" s="1" customFormat="1" x14ac:dyDescent="0.25">
      <c r="A28" s="14" t="s">
        <v>59</v>
      </c>
      <c r="B28" s="20">
        <v>93566</v>
      </c>
      <c r="C28" s="15" t="s">
        <v>60</v>
      </c>
      <c r="D28" s="14" t="s">
        <v>52</v>
      </c>
      <c r="E28" s="16"/>
      <c r="F28" s="16"/>
      <c r="H28" s="23"/>
      <c r="I28" s="24"/>
      <c r="K28" s="3"/>
      <c r="L28" s="23"/>
    </row>
  </sheetData>
  <mergeCells count="6">
    <mergeCell ref="A1:F1"/>
    <mergeCell ref="A2:F2"/>
    <mergeCell ref="A3:F3"/>
    <mergeCell ref="A4:F4"/>
    <mergeCell ref="A5:C5"/>
    <mergeCell ref="D5:F5"/>
  </mergeCells>
  <pageMargins left="0.511811024" right="0.511811024" top="0.78740157499999996" bottom="0.78740157499999996" header="0.31496062000000002" footer="0.31496062000000002"/>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09B5-38AB-4C0E-80BD-8FF7A598743D}">
  <sheetPr>
    <pageSetUpPr fitToPage="1"/>
  </sheetPr>
  <dimension ref="I1:Z42"/>
  <sheetViews>
    <sheetView view="pageBreakPreview" topLeftCell="A2" zoomScale="60" zoomScaleNormal="100" workbookViewId="0">
      <selection activeCell="S19" sqref="S19"/>
    </sheetView>
  </sheetViews>
  <sheetFormatPr defaultRowHeight="15" x14ac:dyDescent="0.25"/>
  <cols>
    <col min="16" max="16" width="15.7109375" customWidth="1"/>
    <col min="19" max="19" width="13.7109375" bestFit="1" customWidth="1"/>
    <col min="20" max="20" width="0.5703125" customWidth="1"/>
    <col min="24" max="25" width="9.42578125" bestFit="1" customWidth="1"/>
    <col min="26" max="26" width="10.5703125" bestFit="1" customWidth="1"/>
  </cols>
  <sheetData>
    <row r="1" spans="9:26" hidden="1" x14ac:dyDescent="0.25"/>
    <row r="2" spans="9:26" ht="15.75" x14ac:dyDescent="0.25">
      <c r="I2" t="str">
        <f>IF($S$71=0,"","F")</f>
        <v/>
      </c>
      <c r="J2" s="60" t="s">
        <v>95</v>
      </c>
      <c r="K2" s="60"/>
      <c r="L2" s="60"/>
      <c r="M2" s="60"/>
      <c r="N2" s="60"/>
      <c r="O2" s="60"/>
      <c r="P2" s="60"/>
      <c r="Q2" s="60"/>
      <c r="R2" s="60"/>
      <c r="S2" s="60"/>
    </row>
    <row r="3" spans="9:26" x14ac:dyDescent="0.25">
      <c r="I3" t="str">
        <f t="shared" ref="I3:I42" si="0">IF($S$71=0,"","F")</f>
        <v/>
      </c>
      <c r="J3" s="61" t="s">
        <v>61</v>
      </c>
      <c r="K3" s="61"/>
      <c r="L3" s="61"/>
      <c r="M3" s="61"/>
      <c r="N3" s="61"/>
      <c r="O3" s="61"/>
      <c r="P3" s="61"/>
      <c r="Q3" s="61"/>
      <c r="R3" s="61"/>
      <c r="S3" s="61"/>
    </row>
    <row r="4" spans="9:26" x14ac:dyDescent="0.25">
      <c r="I4" t="str">
        <f t="shared" si="0"/>
        <v/>
      </c>
      <c r="J4" s="62" t="s">
        <v>62</v>
      </c>
      <c r="K4" s="62"/>
      <c r="L4" s="62"/>
      <c r="M4" s="62"/>
      <c r="N4" s="62"/>
      <c r="O4" s="62"/>
      <c r="P4" s="62"/>
      <c r="Q4" s="62"/>
      <c r="R4" s="62"/>
      <c r="S4" s="62"/>
    </row>
    <row r="5" spans="9:26" x14ac:dyDescent="0.25">
      <c r="I5" t="str">
        <f t="shared" si="0"/>
        <v/>
      </c>
      <c r="J5" s="63" t="s">
        <v>63</v>
      </c>
      <c r="K5" s="63"/>
      <c r="L5" s="63"/>
      <c r="M5" s="63"/>
      <c r="N5" s="63"/>
      <c r="O5" s="63"/>
      <c r="P5" s="63"/>
      <c r="Q5" s="63"/>
      <c r="R5" s="63"/>
      <c r="S5" s="63"/>
    </row>
    <row r="6" spans="9:26" ht="27" customHeight="1" x14ac:dyDescent="0.25">
      <c r="J6" s="64" t="s">
        <v>64</v>
      </c>
      <c r="K6" s="64"/>
      <c r="L6" s="64"/>
      <c r="M6" s="64"/>
      <c r="N6" s="64"/>
      <c r="O6" s="64"/>
      <c r="P6" s="64"/>
      <c r="Q6" s="64"/>
      <c r="R6" s="65">
        <v>1</v>
      </c>
      <c r="S6" s="65"/>
    </row>
    <row r="7" spans="9:26" ht="20.25" customHeight="1" x14ac:dyDescent="0.25">
      <c r="I7" t="str">
        <f t="shared" si="0"/>
        <v/>
      </c>
      <c r="J7" s="70" t="s">
        <v>65</v>
      </c>
      <c r="K7" s="70"/>
      <c r="L7" s="70"/>
      <c r="M7" s="70"/>
      <c r="N7" s="70"/>
      <c r="O7" s="70"/>
      <c r="P7" s="70"/>
      <c r="Q7" s="70"/>
      <c r="R7" s="65">
        <v>0.03</v>
      </c>
      <c r="S7" s="65"/>
    </row>
    <row r="8" spans="9:26" ht="12.75" customHeight="1" x14ac:dyDescent="0.25">
      <c r="I8" t="str">
        <f t="shared" si="0"/>
        <v/>
      </c>
      <c r="J8" s="71" t="s">
        <v>66</v>
      </c>
      <c r="K8" s="72"/>
      <c r="L8" s="72"/>
      <c r="M8" s="72"/>
      <c r="N8" s="72"/>
      <c r="O8" s="72"/>
      <c r="P8" s="72"/>
      <c r="Q8" s="73"/>
      <c r="R8" s="77" t="s">
        <v>67</v>
      </c>
      <c r="S8" s="78" t="s">
        <v>68</v>
      </c>
      <c r="U8" s="78" t="s">
        <v>69</v>
      </c>
      <c r="V8" s="78"/>
      <c r="W8" s="78"/>
      <c r="X8" s="79" t="s">
        <v>70</v>
      </c>
      <c r="Y8" s="79" t="s">
        <v>71</v>
      </c>
      <c r="Z8" s="79" t="s">
        <v>72</v>
      </c>
    </row>
    <row r="9" spans="9:26" ht="20.25" customHeight="1" x14ac:dyDescent="0.25">
      <c r="I9" t="str">
        <f t="shared" si="0"/>
        <v/>
      </c>
      <c r="J9" s="74"/>
      <c r="K9" s="75"/>
      <c r="L9" s="75"/>
      <c r="M9" s="75"/>
      <c r="N9" s="75"/>
      <c r="O9" s="75"/>
      <c r="P9" s="75"/>
      <c r="Q9" s="76"/>
      <c r="R9" s="77"/>
      <c r="S9" s="78"/>
      <c r="U9" s="78"/>
      <c r="V9" s="78"/>
      <c r="W9" s="78"/>
      <c r="X9" s="79"/>
      <c r="Y9" s="79"/>
      <c r="Z9" s="79"/>
    </row>
    <row r="10" spans="9:26" ht="15" customHeight="1" x14ac:dyDescent="0.25">
      <c r="I10" t="str">
        <f t="shared" si="0"/>
        <v/>
      </c>
      <c r="J10" s="66" t="str">
        <f>IF($J$19=$A$148,"Encargos Sociais incidentes sobre a mão de obra","Administração Central")</f>
        <v>Administração Central</v>
      </c>
      <c r="K10" s="67"/>
      <c r="L10" s="67"/>
      <c r="M10" s="67"/>
      <c r="N10" s="67"/>
      <c r="O10" s="67"/>
      <c r="P10" s="67"/>
      <c r="Q10" s="68"/>
      <c r="R10" s="31" t="s">
        <v>73</v>
      </c>
      <c r="S10" s="32">
        <v>0.04</v>
      </c>
      <c r="U10" s="69" t="s">
        <v>74</v>
      </c>
      <c r="V10" s="69"/>
      <c r="W10" s="69"/>
      <c r="X10" s="33">
        <v>3.4299999999999997E-2</v>
      </c>
      <c r="Y10" s="33">
        <v>4.9299999999999997E-2</v>
      </c>
      <c r="Z10" s="33">
        <v>6.7100000000000007E-2</v>
      </c>
    </row>
    <row r="11" spans="9:26" ht="15" customHeight="1" x14ac:dyDescent="0.25">
      <c r="I11" t="str">
        <f t="shared" si="0"/>
        <v/>
      </c>
      <c r="J11" s="66" t="str">
        <f>IF($J$19=$A$148,"Administração Central da empresa ou consultoria - overhead","Seguro e Garantia")</f>
        <v>Seguro e Garantia</v>
      </c>
      <c r="K11" s="67"/>
      <c r="L11" s="67"/>
      <c r="M11" s="67"/>
      <c r="N11" s="67"/>
      <c r="O11" s="67"/>
      <c r="P11" s="67"/>
      <c r="Q11" s="68"/>
      <c r="R11" s="31" t="s">
        <v>75</v>
      </c>
      <c r="S11" s="32">
        <v>2.8E-3</v>
      </c>
      <c r="U11" s="69" t="s">
        <v>74</v>
      </c>
      <c r="V11" s="69"/>
      <c r="W11" s="69"/>
      <c r="X11" s="33">
        <v>2.8E-3</v>
      </c>
      <c r="Y11" s="33">
        <v>4.8999999999999998E-3</v>
      </c>
      <c r="Z11" s="33">
        <v>7.4999999999999997E-3</v>
      </c>
    </row>
    <row r="12" spans="9:26" ht="15" customHeight="1" x14ac:dyDescent="0.25">
      <c r="I12" t="str">
        <f t="shared" si="0"/>
        <v/>
      </c>
      <c r="J12" s="66" t="str">
        <f>IF($J$19=$A$148,"","Risco")</f>
        <v>Risco</v>
      </c>
      <c r="K12" s="67"/>
      <c r="L12" s="67"/>
      <c r="M12" s="67"/>
      <c r="N12" s="67"/>
      <c r="O12" s="67"/>
      <c r="P12" s="67"/>
      <c r="Q12" s="68"/>
      <c r="R12" s="31" t="s">
        <v>76</v>
      </c>
      <c r="S12" s="32">
        <v>0.01</v>
      </c>
      <c r="U12" s="69" t="s">
        <v>74</v>
      </c>
      <c r="V12" s="69"/>
      <c r="W12" s="69"/>
      <c r="X12" s="33">
        <v>0.01</v>
      </c>
      <c r="Y12" s="33">
        <v>1.3899999999999999E-2</v>
      </c>
      <c r="Z12" s="33">
        <v>1.7399999999999999E-2</v>
      </c>
    </row>
    <row r="13" spans="9:26" ht="15" customHeight="1" x14ac:dyDescent="0.25">
      <c r="I13" t="str">
        <f t="shared" si="0"/>
        <v/>
      </c>
      <c r="J13" s="66" t="str">
        <f>IF($J$19=$A$148,"","Despesas Financeiras")</f>
        <v>Despesas Financeiras</v>
      </c>
      <c r="K13" s="67"/>
      <c r="L13" s="67"/>
      <c r="M13" s="67"/>
      <c r="N13" s="67"/>
      <c r="O13" s="67"/>
      <c r="P13" s="67"/>
      <c r="Q13" s="68"/>
      <c r="R13" s="31" t="s">
        <v>77</v>
      </c>
      <c r="S13" s="32">
        <v>9.4000000000000004E-3</v>
      </c>
      <c r="U13" s="69" t="s">
        <v>74</v>
      </c>
      <c r="V13" s="69"/>
      <c r="W13" s="69"/>
      <c r="X13" s="33">
        <v>9.4000000000000004E-3</v>
      </c>
      <c r="Y13" s="33">
        <v>9.9000000000000008E-3</v>
      </c>
      <c r="Z13" s="33">
        <v>1.17E-2</v>
      </c>
    </row>
    <row r="14" spans="9:26" ht="15" customHeight="1" x14ac:dyDescent="0.25">
      <c r="I14" t="str">
        <f t="shared" si="0"/>
        <v/>
      </c>
      <c r="J14" s="66" t="str">
        <f>IF($J$19=$A$148,"Margem bruta da empresa de consultoria","Lucro")</f>
        <v>Lucro</v>
      </c>
      <c r="K14" s="67"/>
      <c r="L14" s="67"/>
      <c r="M14" s="67"/>
      <c r="N14" s="67"/>
      <c r="O14" s="67"/>
      <c r="P14" s="67"/>
      <c r="Q14" s="68"/>
      <c r="R14" s="31" t="s">
        <v>78</v>
      </c>
      <c r="S14" s="32">
        <v>7.0000000000000007E-2</v>
      </c>
      <c r="U14" s="69" t="s">
        <v>74</v>
      </c>
      <c r="V14" s="69"/>
      <c r="W14" s="69"/>
      <c r="X14" s="33">
        <v>6.7400000000000002E-2</v>
      </c>
      <c r="Y14" s="33">
        <v>8.0399999999999999E-2</v>
      </c>
      <c r="Z14" s="33">
        <v>9.4E-2</v>
      </c>
    </row>
    <row r="15" spans="9:26" ht="15" customHeight="1" x14ac:dyDescent="0.25">
      <c r="I15" t="str">
        <f t="shared" si="0"/>
        <v/>
      </c>
      <c r="J15" s="66" t="s">
        <v>79</v>
      </c>
      <c r="K15" s="67"/>
      <c r="L15" s="67"/>
      <c r="M15" s="67"/>
      <c r="N15" s="67"/>
      <c r="O15" s="67"/>
      <c r="P15" s="67"/>
      <c r="Q15" s="68"/>
      <c r="R15" s="31" t="s">
        <v>80</v>
      </c>
      <c r="S15" s="32">
        <v>3.6499999999999998E-2</v>
      </c>
      <c r="U15" s="69" t="s">
        <v>74</v>
      </c>
      <c r="V15" s="69"/>
      <c r="W15" s="69"/>
      <c r="X15" s="33">
        <v>3.6499999999999998E-2</v>
      </c>
      <c r="Y15" s="33">
        <v>3.6499999999999998E-2</v>
      </c>
      <c r="Z15" s="33">
        <v>3.6499999999999998E-2</v>
      </c>
    </row>
    <row r="16" spans="9:26" ht="15" customHeight="1" x14ac:dyDescent="0.25">
      <c r="I16" t="str">
        <f t="shared" si="0"/>
        <v/>
      </c>
      <c r="J16" s="66" t="s">
        <v>81</v>
      </c>
      <c r="K16" s="67"/>
      <c r="L16" s="67"/>
      <c r="M16" s="67"/>
      <c r="N16" s="67"/>
      <c r="O16" s="67"/>
      <c r="P16" s="67"/>
      <c r="Q16" s="68"/>
      <c r="R16" s="31" t="s">
        <v>82</v>
      </c>
      <c r="S16" s="33">
        <f>R7</f>
        <v>0.03</v>
      </c>
      <c r="U16" s="69" t="s">
        <v>74</v>
      </c>
      <c r="V16" s="69"/>
      <c r="W16" s="69"/>
      <c r="X16" s="33">
        <v>0</v>
      </c>
      <c r="Y16" s="33">
        <v>2.5000000000000001E-2</v>
      </c>
      <c r="Z16" s="33">
        <v>0.05</v>
      </c>
    </row>
    <row r="17" spans="9:26" ht="15" customHeight="1" x14ac:dyDescent="0.25">
      <c r="I17" t="str">
        <f t="shared" si="0"/>
        <v/>
      </c>
      <c r="J17" s="66" t="s">
        <v>83</v>
      </c>
      <c r="K17" s="67"/>
      <c r="L17" s="67"/>
      <c r="M17" s="67"/>
      <c r="N17" s="67"/>
      <c r="O17" s="67"/>
      <c r="P17" s="67"/>
      <c r="Q17" s="68"/>
      <c r="R17" s="31" t="s">
        <v>84</v>
      </c>
      <c r="S17" s="33">
        <v>4.4999999999999998E-2</v>
      </c>
      <c r="U17" s="69" t="s">
        <v>74</v>
      </c>
      <c r="V17" s="69"/>
      <c r="W17" s="69"/>
      <c r="X17" s="34">
        <v>0</v>
      </c>
      <c r="Y17" s="34">
        <v>4.4999999999999998E-2</v>
      </c>
      <c r="Z17" s="34">
        <v>4.4999999999999998E-2</v>
      </c>
    </row>
    <row r="18" spans="9:26" ht="15" customHeight="1" x14ac:dyDescent="0.25">
      <c r="I18" t="str">
        <f t="shared" si="0"/>
        <v/>
      </c>
      <c r="J18" s="66" t="s">
        <v>85</v>
      </c>
      <c r="K18" s="67"/>
      <c r="L18" s="67"/>
      <c r="M18" s="67"/>
      <c r="N18" s="67"/>
      <c r="O18" s="67"/>
      <c r="P18" s="67"/>
      <c r="Q18" s="68"/>
      <c r="R18" s="35" t="s">
        <v>86</v>
      </c>
      <c r="S18" s="37">
        <f>((1+$S$10+$S$11+$S$12)*(1+$S$13)*(1+$S$14))/(1-SUM($S$15:$S$16))-1</f>
        <v>0.21808790830208902</v>
      </c>
      <c r="U18" s="78" t="str">
        <f>IF(OR($J$19=$A$148,$J$19=$A$147,AND(S18&gt;=X18,S18&lt;=Z18)),"OK","FORA DO INTERVALO")</f>
        <v>OK</v>
      </c>
      <c r="V18" s="78"/>
      <c r="W18" s="78"/>
      <c r="X18" s="33">
        <v>0.20760000000000001</v>
      </c>
      <c r="Y18" s="33">
        <v>0.24179999999999999</v>
      </c>
      <c r="Z18" s="33">
        <v>0.26440000000000002</v>
      </c>
    </row>
    <row r="19" spans="9:26" ht="15" customHeight="1" x14ac:dyDescent="0.25">
      <c r="I19" t="str">
        <f t="shared" si="0"/>
        <v/>
      </c>
      <c r="J19" s="83" t="s">
        <v>87</v>
      </c>
      <c r="K19" s="84"/>
      <c r="L19" s="84"/>
      <c r="M19" s="84"/>
      <c r="N19" s="84"/>
      <c r="O19" s="84"/>
      <c r="P19" s="84"/>
      <c r="Q19" s="85"/>
      <c r="R19" s="36" t="s">
        <v>88</v>
      </c>
      <c r="S19" s="37">
        <f>((1+$S$10+$S$11+$S$12)*(1+$S$13)*(1+$S$14))/(1-SUM($S$15:$S$17))-1</f>
        <v>0.27978059921215559</v>
      </c>
      <c r="Z19" s="38"/>
    </row>
    <row r="20" spans="9:26" ht="25.5" customHeight="1" x14ac:dyDescent="0.25">
      <c r="I20" t="str">
        <f t="shared" si="0"/>
        <v/>
      </c>
      <c r="J20" s="39"/>
      <c r="K20" s="39"/>
      <c r="L20" s="39"/>
      <c r="M20" s="39"/>
      <c r="N20" s="39"/>
      <c r="O20" s="39"/>
      <c r="P20" s="39"/>
      <c r="Q20" s="39"/>
      <c r="R20" s="39"/>
      <c r="S20" s="39"/>
    </row>
    <row r="21" spans="9:26" ht="15.75" x14ac:dyDescent="0.25">
      <c r="I21" t="str">
        <f t="shared" si="0"/>
        <v/>
      </c>
      <c r="J21" s="40" t="str">
        <f>IF(U18&lt;&gt;"ok","X","")</f>
        <v/>
      </c>
      <c r="K21" s="86" t="str">
        <f>IF(U18&lt;&gt;"ok","Anexo: Relatório Técnico Circunstanciado justificando a adoção do percentual de cada parcela do BDI.","")</f>
        <v/>
      </c>
      <c r="L21" s="86"/>
      <c r="M21" s="86"/>
      <c r="N21" s="86"/>
      <c r="O21" s="86"/>
      <c r="P21" s="86"/>
      <c r="Q21" s="86"/>
      <c r="R21" s="86"/>
      <c r="S21" s="86"/>
      <c r="T21" s="41"/>
      <c r="U21" s="41"/>
    </row>
    <row r="22" spans="9:26" x14ac:dyDescent="0.25">
      <c r="I22" t="str">
        <f t="shared" si="0"/>
        <v/>
      </c>
      <c r="J22" s="39"/>
      <c r="K22" s="39"/>
      <c r="L22" s="39"/>
      <c r="M22" s="39"/>
      <c r="N22" s="39"/>
      <c r="O22" s="39"/>
      <c r="P22" s="39"/>
      <c r="Q22" s="39"/>
      <c r="R22" s="39"/>
      <c r="S22" s="39"/>
    </row>
    <row r="23" spans="9:26" x14ac:dyDescent="0.25">
      <c r="I23" t="str">
        <f t="shared" si="0"/>
        <v/>
      </c>
      <c r="J23" s="87" t="s">
        <v>89</v>
      </c>
      <c r="K23" s="87"/>
      <c r="L23" s="87"/>
      <c r="M23" s="87"/>
      <c r="N23" s="87"/>
      <c r="O23" s="87"/>
      <c r="P23" s="87"/>
      <c r="Q23" s="87"/>
      <c r="R23" s="87"/>
      <c r="S23" s="87"/>
    </row>
    <row r="24" spans="9:26" ht="15.75" x14ac:dyDescent="0.25">
      <c r="I24" t="str">
        <f t="shared" si="0"/>
        <v/>
      </c>
      <c r="J24" s="42"/>
      <c r="K24" s="42"/>
      <c r="L24" s="42"/>
      <c r="M24" s="88" t="s">
        <v>90</v>
      </c>
      <c r="N24" s="89" t="str">
        <f>IF($J5=$A$148,"(1+K1+K2)*(1+K3)","(1+AC + S + R + G)*(1 + DF)*(1+L)")</f>
        <v>(1+AC + S + R + G)*(1 + DF)*(1+L)</v>
      </c>
      <c r="O24" s="89"/>
      <c r="P24" s="89"/>
      <c r="Q24" s="90" t="s">
        <v>91</v>
      </c>
      <c r="R24" s="42"/>
      <c r="S24" s="42"/>
    </row>
    <row r="25" spans="9:26" ht="15.75" x14ac:dyDescent="0.25">
      <c r="I25" t="str">
        <f t="shared" si="0"/>
        <v/>
      </c>
      <c r="J25" s="42"/>
      <c r="K25" s="42"/>
      <c r="L25" s="42"/>
      <c r="M25" s="88"/>
      <c r="N25" s="91" t="s">
        <v>92</v>
      </c>
      <c r="O25" s="91"/>
      <c r="P25" s="91"/>
      <c r="Q25" s="90"/>
      <c r="R25" s="42"/>
      <c r="S25" s="42"/>
    </row>
    <row r="26" spans="9:26" ht="15.75" x14ac:dyDescent="0.25">
      <c r="I26" t="str">
        <f t="shared" si="0"/>
        <v/>
      </c>
      <c r="J26" s="42"/>
      <c r="K26" s="42"/>
      <c r="L26" s="42"/>
      <c r="M26" s="43"/>
      <c r="N26" s="45"/>
      <c r="O26" s="45"/>
      <c r="P26" s="45"/>
      <c r="Q26" s="44"/>
      <c r="R26" s="42"/>
      <c r="S26" s="42"/>
    </row>
    <row r="27" spans="9:26" ht="50.1" customHeight="1" x14ac:dyDescent="0.25">
      <c r="I27" t="str">
        <f t="shared" si="0"/>
        <v/>
      </c>
      <c r="J27" s="94" t="s">
        <v>94</v>
      </c>
      <c r="K27" s="95"/>
      <c r="L27" s="95"/>
      <c r="M27" s="95"/>
      <c r="N27" s="95"/>
      <c r="O27" s="95"/>
      <c r="P27" s="95"/>
      <c r="Q27" s="95"/>
      <c r="R27" s="95"/>
      <c r="S27" s="96"/>
    </row>
    <row r="28" spans="9:26" x14ac:dyDescent="0.25">
      <c r="I28" t="str">
        <f t="shared" si="0"/>
        <v/>
      </c>
      <c r="J28" s="39"/>
      <c r="K28" s="39"/>
      <c r="L28" s="39"/>
      <c r="M28" s="39"/>
      <c r="N28" s="39"/>
      <c r="O28" s="39"/>
      <c r="P28" s="39"/>
      <c r="Q28" s="39"/>
      <c r="R28" s="39"/>
      <c r="S28" s="39"/>
    </row>
    <row r="29" spans="9:26" ht="50.1" customHeight="1" x14ac:dyDescent="0.25">
      <c r="I29" t="str">
        <f t="shared" si="0"/>
        <v/>
      </c>
      <c r="J29" s="94" t="e">
        <f ca="1">CONCATENATE("Declaro para os devidos fins que o regime de Contribuição Previdenciária sobre a Receita Bruta adotado para elaboração do orçamento foi ",IF(DESONERACAO="Sim","COM","SEM")," Desoneração, e que esta é a alternativa mais adequada para a Administração Pública.")</f>
        <v>#VALUE!</v>
      </c>
      <c r="K29" s="95"/>
      <c r="L29" s="95"/>
      <c r="M29" s="95"/>
      <c r="N29" s="95"/>
      <c r="O29" s="95"/>
      <c r="P29" s="95"/>
      <c r="Q29" s="95"/>
      <c r="R29" s="95"/>
      <c r="S29" s="96"/>
    </row>
    <row r="30" spans="9:26" x14ac:dyDescent="0.25">
      <c r="I30" t="str">
        <f t="shared" si="0"/>
        <v/>
      </c>
      <c r="J30" s="39"/>
      <c r="K30" s="39"/>
      <c r="L30" s="39"/>
      <c r="M30" s="39"/>
      <c r="N30" s="39"/>
      <c r="O30" s="39"/>
      <c r="P30" s="39"/>
      <c r="Q30" s="39"/>
      <c r="R30" s="39"/>
      <c r="S30" s="39"/>
    </row>
    <row r="31" spans="9:26" x14ac:dyDescent="0.25">
      <c r="I31" t="str">
        <f t="shared" si="0"/>
        <v/>
      </c>
      <c r="J31" s="39" t="s">
        <v>93</v>
      </c>
      <c r="K31" s="39"/>
      <c r="L31" s="39"/>
      <c r="M31" s="39"/>
      <c r="N31" s="39"/>
      <c r="O31" s="39"/>
      <c r="P31" s="39"/>
      <c r="Q31" s="39"/>
      <c r="R31" s="39"/>
      <c r="S31" s="39"/>
    </row>
    <row r="32" spans="9:26" ht="99.95" customHeight="1" x14ac:dyDescent="0.25">
      <c r="I32" t="str">
        <f t="shared" si="0"/>
        <v/>
      </c>
      <c r="J32" s="97"/>
      <c r="K32" s="98"/>
      <c r="L32" s="98"/>
      <c r="M32" s="98"/>
      <c r="N32" s="98"/>
      <c r="O32" s="98"/>
      <c r="P32" s="98"/>
      <c r="Q32" s="98"/>
      <c r="R32" s="98"/>
      <c r="S32" s="99"/>
    </row>
    <row r="33" spans="9:26" x14ac:dyDescent="0.25">
      <c r="I33" t="str">
        <f t="shared" si="0"/>
        <v/>
      </c>
      <c r="J33" s="39"/>
      <c r="K33" s="39"/>
      <c r="L33" s="39"/>
      <c r="M33" s="39"/>
      <c r="N33" s="39"/>
      <c r="O33" s="39"/>
      <c r="P33" s="39"/>
      <c r="Q33" s="39"/>
      <c r="R33" s="39"/>
      <c r="S33" s="39"/>
      <c r="U33" s="80"/>
      <c r="V33" s="80"/>
      <c r="W33" s="80"/>
      <c r="X33" s="80"/>
      <c r="Y33" s="39"/>
      <c r="Z33" s="39"/>
    </row>
    <row r="34" spans="9:26" x14ac:dyDescent="0.25">
      <c r="I34" t="str">
        <f t="shared" si="0"/>
        <v/>
      </c>
      <c r="J34" s="81"/>
      <c r="K34" s="81"/>
      <c r="L34" s="81"/>
      <c r="M34" s="81"/>
      <c r="N34" s="39"/>
      <c r="O34" s="39"/>
      <c r="P34" s="82"/>
      <c r="Q34" s="82"/>
      <c r="R34" s="82"/>
      <c r="S34" s="82"/>
      <c r="U34" s="46"/>
      <c r="V34" s="47"/>
      <c r="W34" s="48"/>
      <c r="X34" s="48"/>
      <c r="Y34" s="49"/>
      <c r="Z34" s="39"/>
    </row>
    <row r="35" spans="9:26" x14ac:dyDescent="0.25">
      <c r="I35" t="str">
        <f t="shared" si="0"/>
        <v/>
      </c>
      <c r="J35" s="92"/>
      <c r="K35" s="92"/>
      <c r="L35" s="92"/>
      <c r="M35" s="92"/>
      <c r="N35" s="39"/>
      <c r="O35" s="50"/>
      <c r="P35" s="51"/>
      <c r="Q35" s="52"/>
      <c r="R35" s="52"/>
      <c r="S35" s="52"/>
      <c r="U35" s="46"/>
      <c r="V35" s="47"/>
      <c r="W35" s="48"/>
      <c r="X35" s="48"/>
      <c r="Y35" s="49"/>
      <c r="Z35" s="39"/>
    </row>
    <row r="36" spans="9:26" ht="30" customHeight="1" x14ac:dyDescent="0.25">
      <c r="I36" t="str">
        <f t="shared" si="0"/>
        <v/>
      </c>
      <c r="J36" s="39"/>
      <c r="K36" s="39"/>
      <c r="L36" s="39"/>
      <c r="M36" s="39"/>
      <c r="N36" s="39"/>
      <c r="O36" s="39"/>
      <c r="P36" s="39"/>
      <c r="Q36" s="39"/>
      <c r="R36" s="39"/>
      <c r="S36" s="39"/>
      <c r="U36" s="46"/>
      <c r="V36" s="47"/>
      <c r="W36" s="48"/>
      <c r="X36" s="48"/>
      <c r="Y36" s="49"/>
      <c r="Z36" s="39"/>
    </row>
    <row r="37" spans="9:26" x14ac:dyDescent="0.25">
      <c r="I37" t="str">
        <f t="shared" si="0"/>
        <v/>
      </c>
      <c r="J37" s="93"/>
      <c r="K37" s="93"/>
      <c r="L37" s="93"/>
      <c r="M37" s="93"/>
      <c r="N37" s="49"/>
      <c r="O37" s="39"/>
      <c r="P37" s="39"/>
      <c r="Q37" s="39"/>
      <c r="R37" s="39"/>
      <c r="S37" s="39"/>
    </row>
    <row r="38" spans="9:26" x14ac:dyDescent="0.25">
      <c r="I38" t="str">
        <f t="shared" si="0"/>
        <v/>
      </c>
      <c r="P38" s="39"/>
      <c r="Q38" s="39"/>
      <c r="R38" s="39"/>
      <c r="S38" s="39"/>
    </row>
    <row r="39" spans="9:26" x14ac:dyDescent="0.25">
      <c r="I39" t="str">
        <f t="shared" si="0"/>
        <v/>
      </c>
      <c r="P39" s="39"/>
      <c r="Q39" s="39"/>
      <c r="R39" s="39"/>
      <c r="S39" s="39"/>
    </row>
    <row r="40" spans="9:26" x14ac:dyDescent="0.25">
      <c r="I40" t="str">
        <f t="shared" si="0"/>
        <v/>
      </c>
      <c r="P40" s="39"/>
      <c r="Q40" s="39"/>
      <c r="R40" s="39"/>
      <c r="S40" s="39"/>
    </row>
    <row r="41" spans="9:26" x14ac:dyDescent="0.25">
      <c r="I41" t="str">
        <f t="shared" si="0"/>
        <v/>
      </c>
      <c r="P41" s="39"/>
      <c r="Q41" s="39"/>
      <c r="R41" s="39"/>
      <c r="S41" s="39"/>
    </row>
    <row r="42" spans="9:26" x14ac:dyDescent="0.25">
      <c r="I42" t="str">
        <f t="shared" si="0"/>
        <v/>
      </c>
      <c r="J42" s="46"/>
      <c r="K42" s="53"/>
      <c r="L42" s="48"/>
      <c r="M42" s="48"/>
      <c r="N42" s="49"/>
      <c r="O42" s="39"/>
      <c r="P42" s="39"/>
      <c r="Q42" s="39"/>
      <c r="R42" s="39"/>
      <c r="S42" s="39"/>
    </row>
  </sheetData>
  <mergeCells count="48">
    <mergeCell ref="J35:M35"/>
    <mergeCell ref="J37:M37"/>
    <mergeCell ref="J27:S27"/>
    <mergeCell ref="J29:S29"/>
    <mergeCell ref="J32:S32"/>
    <mergeCell ref="U33:X33"/>
    <mergeCell ref="J34:M34"/>
    <mergeCell ref="P34:S34"/>
    <mergeCell ref="J18:Q18"/>
    <mergeCell ref="U18:W18"/>
    <mergeCell ref="J19:Q19"/>
    <mergeCell ref="K21:S21"/>
    <mergeCell ref="J23:S23"/>
    <mergeCell ref="M24:M25"/>
    <mergeCell ref="N24:P24"/>
    <mergeCell ref="Q24:Q25"/>
    <mergeCell ref="N25:P25"/>
    <mergeCell ref="J15:Q15"/>
    <mergeCell ref="U15:W15"/>
    <mergeCell ref="J16:Q16"/>
    <mergeCell ref="U16:W16"/>
    <mergeCell ref="J17:Q17"/>
    <mergeCell ref="U17:W17"/>
    <mergeCell ref="J12:Q12"/>
    <mergeCell ref="U12:W12"/>
    <mergeCell ref="J13:Q13"/>
    <mergeCell ref="U13:W13"/>
    <mergeCell ref="J14:Q14"/>
    <mergeCell ref="U14:W14"/>
    <mergeCell ref="X8:X9"/>
    <mergeCell ref="Y8:Y9"/>
    <mergeCell ref="Z8:Z9"/>
    <mergeCell ref="J10:Q10"/>
    <mergeCell ref="U10:W10"/>
    <mergeCell ref="J11:Q11"/>
    <mergeCell ref="U11:W11"/>
    <mergeCell ref="J7:Q7"/>
    <mergeCell ref="R7:S7"/>
    <mergeCell ref="J8:Q9"/>
    <mergeCell ref="R8:R9"/>
    <mergeCell ref="S8:S9"/>
    <mergeCell ref="U8:W9"/>
    <mergeCell ref="J2:S2"/>
    <mergeCell ref="J3:S3"/>
    <mergeCell ref="J4:S4"/>
    <mergeCell ref="J5:S5"/>
    <mergeCell ref="J6:Q6"/>
    <mergeCell ref="R6:S6"/>
  </mergeCells>
  <conditionalFormatting sqref="J19:R19">
    <cfRule type="expression" dxfId="3" priority="2" stopIfTrue="1">
      <formula>DESONERACAO="não"</formula>
    </cfRule>
  </conditionalFormatting>
  <conditionalFormatting sqref="S18:S19">
    <cfRule type="expression" dxfId="2" priority="1" stopIfTrue="1">
      <formula>DESONERACAO="não"</formula>
    </cfRule>
  </conditionalFormatting>
  <conditionalFormatting sqref="U18:W18">
    <cfRule type="expression" dxfId="1" priority="3" stopIfTrue="1">
      <formula>AND(U18&lt;&gt;"OK",U18&lt;&gt;"-",U18&lt;&gt;"")</formula>
    </cfRule>
    <cfRule type="cellIs" dxfId="0" priority="4" stopIfTrue="1" operator="equal">
      <formula>"OK"</formula>
    </cfRule>
  </conditionalFormatting>
  <dataValidations count="6">
    <dataValidation type="decimal" operator="greaterThanOrEqual" allowBlank="1" showInputMessage="1" showErrorMessage="1" errorTitle="Valor não permitido" error="Digite um percentual entre 0% e 100%." promptTitle="Valores comuns:" prompt="Normalmente entre 2 e 5%." sqref="R7:S7" xr:uid="{791238EC-EAD6-455F-803C-2B0EB6CF3201}">
      <formula1>0</formula1>
      <formula2>0</formula2>
    </dataValidation>
    <dataValidation type="decimal" allowBlank="1" showInputMessage="1" showErrorMessage="1" errorTitle="Valor não permitido" error="Digite um percentual entre 0% e 100%." promptTitle="Valores admissíveis:" prompt="Insira valores entre 0 e 100%." sqref="R6:S6" xr:uid="{F33844D9-3B0C-4810-B3C1-8BBCA1AA93B8}">
      <formula1>0</formula1>
      <formula2>1</formula2>
    </dataValidation>
    <dataValidation type="decimal" allowBlank="1" showErrorMessage="1" errorTitle="Erro de valores" error="Digite um valor entre 0% e 100%" sqref="S10:S15 WWA10:WWA15 WME10:WME15 WCI10:WCI15 VSM10:VSM15 VIQ10:VIQ15 UYU10:UYU15 UOY10:UOY15 UFC10:UFC15 TVG10:TVG15 TLK10:TLK15 TBO10:TBO15 SRS10:SRS15 SHW10:SHW15 RYA10:RYA15 ROE10:ROE15 REI10:REI15 QUM10:QUM15 QKQ10:QKQ15 QAU10:QAU15 PQY10:PQY15 PHC10:PHC15 OXG10:OXG15 ONK10:ONK15 ODO10:ODO15 NTS10:NTS15 NJW10:NJW15 NAA10:NAA15 MQE10:MQE15 MGI10:MGI15 LWM10:LWM15 LMQ10:LMQ15 LCU10:LCU15 KSY10:KSY15 KJC10:KJC15 JZG10:JZG15 JPK10:JPK15 JFO10:JFO15 IVS10:IVS15 ILW10:ILW15 ICA10:ICA15 HSE10:HSE15 HII10:HII15 GYM10:GYM15 GOQ10:GOQ15 GEU10:GEU15 FUY10:FUY15 FLC10:FLC15 FBG10:FBG15 ERK10:ERK15 EHO10:EHO15 DXS10:DXS15 DNW10:DNW15 DEA10:DEA15 CUE10:CUE15 CKI10:CKI15 CAM10:CAM15 BQQ10:BQQ15 BGU10:BGU15 AWY10:AWY15 ANC10:ANC15 ADG10:ADG15 TK10:TK15 JO10:JO15" xr:uid="{D1112A29-25BF-41F1-B94B-053D8C48BA4B}">
      <formula1>0</formula1>
      <formula2>1</formula2>
    </dataValidation>
    <dataValidation type="decimal" allowBlank="1" showErrorMessage="1" errorTitle="Erro de valores" error="Digite um valor maior do que 0." sqref="S16 WWA16 WME16 WCI16 VSM16 VIQ16 UYU16 UOY16 UFC16 TVG16 TLK16 TBO16 SRS16 SHW16 RYA16 ROE16 REI16 QUM16 QKQ16 QAU16 PQY16 PHC16 OXG16 ONK16 ODO16 NTS16 NJW16 NAA16 MQE16 MGI16 LWM16 LMQ16 LCU16 KSY16 KJC16 JZG16 JPK16 JFO16 IVS16 ILW16 ICA16 HSE16 HII16 GYM16 GOQ16 GEU16 FUY16 FLC16 FBG16 ERK16 EHO16 DXS16 DNW16 DEA16 CUE16 CKI16 CAM16 BQQ16 BGU16 AWY16 ANC16 ADG16 TK16 JO16" xr:uid="{9F1114C6-E371-4282-B91C-A38B3AA15A49}">
      <formula1>0</formula1>
      <formula2>1</formula2>
    </dataValidation>
    <dataValidation operator="greaterThanOrEqual" allowBlank="1" showErrorMessage="1" errorTitle="Erro de valores" error="Digite um valor igual a 0% ou 2%." sqref="S17 WWA17 WME17 WCI17 VSM17 VIQ17 UYU17 UOY17 UFC17 TVG17 TLK17 TBO17 SRS17 SHW17 RYA17 ROE17 REI17 QUM17 QKQ17 QAU17 PQY17 PHC17 OXG17 ONK17 ODO17 NTS17 NJW17 NAA17 MQE17 MGI17 LWM17 LMQ17 LCU17 KSY17 KJC17 JZG17 JPK17 JFO17 IVS17 ILW17 ICA17 HSE17 HII17 GYM17 GOQ17 GEU17 FUY17 FLC17 FBG17 ERK17 EHO17 DXS17 DNW17 DEA17 CUE17 CKI17 CAM17 BQQ17 BGU17 AWY17 ANC17 ADG17 TK17 JO17" xr:uid="{92FA3BDC-3710-4DCE-A7B5-CD10AEBF7E30}">
      <formula1>0</formula1>
      <formula2>0</formula2>
    </dataValidation>
    <dataValidation type="list" allowBlank="1" showErrorMessage="1" sqref="WVR5:WWA6 J5:S5 WLV5:WME6 WBZ5:WCI6 VSD5:VSM6 VIH5:VIQ6 UYL5:UYU6 UOP5:UOY6 UET5:UFC6 TUX5:TVG6 TLB5:TLK6 TBF5:TBO6 SRJ5:SRS6 SHN5:SHW6 RXR5:RYA6 RNV5:ROE6 RDZ5:REI6 QUD5:QUM6 QKH5:QKQ6 QAL5:QAU6 PQP5:PQY6 PGT5:PHC6 OWX5:OXG6 ONB5:ONK6 ODF5:ODO6 NTJ5:NTS6 NJN5:NJW6 MZR5:NAA6 MPV5:MQE6 MFZ5:MGI6 LWD5:LWM6 LMH5:LMQ6 LCL5:LCU6 KSP5:KSY6 KIT5:KJC6 JYX5:JZG6 JPB5:JPK6 JFF5:JFO6 IVJ5:IVS6 ILN5:ILW6 IBR5:ICA6 HRV5:HSE6 HHZ5:HII6 GYD5:GYM6 GOH5:GOQ6 GEL5:GEU6 FUP5:FUY6 FKT5:FLC6 FAX5:FBG6 ERB5:ERK6 EHF5:EHO6 DXJ5:DXS6 DNN5:DNW6 DDR5:DEA6 CTV5:CUE6 CJZ5:CKI6 CAD5:CAM6 BQH5:BQQ6 BGL5:BGU6 AWP5:AWY6 AMT5:ANC6 ACX5:ADG6 TB5:TK6 JF5:JO6" xr:uid="{D042AEB6-9449-4952-BC42-1BFEB6E1CDD3}">
      <formula1>BDI.TipoObra</formula1>
      <formula2>0</formula2>
    </dataValidation>
  </dataValidations>
  <pageMargins left="0.511811024" right="0.511811024" top="0.78740157499999996" bottom="0.78740157499999996" header="0.31496062000000002" footer="0.31496062000000002"/>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Planilha1</vt:lpstr>
      <vt:lpstr>Planilha2</vt:lpstr>
      <vt:lpstr>Planilha1!Area_de_impressao</vt:lpstr>
      <vt:lpstr>Planilha2!Area_de_impressao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Freitas</dc:creator>
  <cp:lastModifiedBy>Guilherme Freitas</cp:lastModifiedBy>
  <dcterms:created xsi:type="dcterms:W3CDTF">2025-02-12T17:24:23Z</dcterms:created>
  <dcterms:modified xsi:type="dcterms:W3CDTF">2026-02-04T20:36:43Z</dcterms:modified>
</cp:coreProperties>
</file>